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.ahmetzyanova\Desktop\ТЦП КАБЕЛЬ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Лист1!$A$7:$AD$13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Лист1!$A$19:$Q$19</definedName>
    <definedName name="XLR_ERRNAMESTR" hidden="1">XLR_NoRangeSheet!$B$5</definedName>
    <definedName name="XLR_VERSION" hidden="1">XLR_NoRangeSheet!$A$5</definedName>
    <definedName name="_xlnm.Print_Area" localSheetId="0">Лист1!$A$1:$P$23</definedName>
  </definedNames>
  <calcPr calcId="152511"/>
</workbook>
</file>

<file path=xl/calcChain.xml><?xml version="1.0" encoding="utf-8"?>
<calcChain xmlns="http://schemas.openxmlformats.org/spreadsheetml/2006/main">
  <c r="L9" i="1" l="1"/>
  <c r="V9" i="1" s="1"/>
  <c r="W8" i="1"/>
  <c r="W9" i="1"/>
  <c r="W10" i="1"/>
  <c r="W11" i="1"/>
  <c r="W12" i="1"/>
  <c r="W7" i="1"/>
  <c r="L10" i="1"/>
  <c r="V10" i="1" s="1"/>
  <c r="L11" i="1"/>
  <c r="V11" i="1" s="1"/>
  <c r="L12" i="1"/>
  <c r="V12" i="1" s="1"/>
  <c r="W13" i="1" l="1"/>
  <c r="L8" i="1"/>
  <c r="V8" i="1" s="1"/>
  <c r="L7" i="1"/>
  <c r="V7" i="1" s="1"/>
  <c r="N10" i="1"/>
  <c r="O10" i="1" s="1"/>
  <c r="N11" i="1"/>
  <c r="O11" i="1" s="1"/>
  <c r="N12" i="1"/>
  <c r="O12" i="1" s="1"/>
  <c r="B12" i="1"/>
  <c r="B11" i="1"/>
  <c r="B10" i="1"/>
  <c r="B9" i="1"/>
  <c r="B8" i="1"/>
  <c r="B7" i="1"/>
  <c r="B5" i="2"/>
  <c r="N7" i="1" l="1"/>
  <c r="O7" i="1" s="1"/>
  <c r="N9" i="1"/>
  <c r="O9" i="1" s="1"/>
  <c r="N8" i="1"/>
  <c r="O8" i="1" s="1"/>
  <c r="O13" i="1" l="1"/>
  <c r="N13" i="1"/>
  <c r="O14" i="1" l="1"/>
</calcChain>
</file>

<file path=xl/sharedStrings.xml><?xml version="1.0" encoding="utf-8"?>
<sst xmlns="http://schemas.openxmlformats.org/spreadsheetml/2006/main" count="86" uniqueCount="69">
  <si>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</si>
  <si>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</si>
  <si>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</si>
  <si>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</si>
  <si>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</si>
  <si>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</si>
  <si>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</si>
  <si>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</si>
  <si>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</si>
  <si>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</si>
  <si>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</si>
  <si>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</si>
  <si>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</si>
  <si>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</si>
  <si>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</si>
  <si>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</si>
  <si>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</si>
  <si>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</si>
  <si>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</si>
  <si>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В т.ч. НДС</t>
  </si>
  <si>
    <t>не менее 12 месяцев</t>
  </si>
  <si>
    <t>Гарантийные обязательства</t>
  </si>
  <si>
    <t>Номенклатура</t>
  </si>
  <si>
    <t>4.2, Developer  (build 122-D7)</t>
  </si>
  <si>
    <t>Query2</t>
  </si>
  <si>
    <t>Республика Башкортостан</t>
  </si>
  <si>
    <t>Поставка малопарного кабеля (ТЦПМПТ)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</si>
  <si>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</si>
  <si>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</si>
  <si>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</si>
  <si>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</si>
  <si>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</si>
  <si>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</si>
  <si>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</si>
  <si>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37242</t>
  </si>
  <si>
    <t>км</t>
  </si>
  <si>
    <t>10966</t>
  </si>
  <si>
    <t>44051</t>
  </si>
  <si>
    <t>44052</t>
  </si>
  <si>
    <t>44053</t>
  </si>
  <si>
    <t>44054</t>
  </si>
  <si>
    <t>1 Гарантийные обязательства - 12 месяцев</t>
  </si>
  <si>
    <t>За минусом КР</t>
  </si>
  <si>
    <t>Потребность</t>
  </si>
  <si>
    <t>Запланировано по КР</t>
  </si>
  <si>
    <t>Осталось на допник</t>
  </si>
  <si>
    <t>Предельная цена за единицу измерения без НДС, включая стоимость тары и доставку, рубли РФ</t>
  </si>
  <si>
    <t>ЛОТ 12136</t>
  </si>
  <si>
    <t>Провод кроссовый станционный, с медными однопроволочными жилами, с изоляцией из поливинилхлоридного пластиката. Провод предназначен для осуществления нестационарных включений в кроссах телефонных станций при постоянном напряжении до 120 В.  См. технические требования</t>
  </si>
  <si>
    <t>Кабель с полиэтиленовой изоляцией двух токопроводящих жил диаметром 0,52±0,01 мм, скрученных в пару в монолитной оболочке из свето и термостабилизированного полиэтилена или другого полимера с аналогичными свойствами, с внешним грузонесущим элементом, скрученным из семи стальных оцинкованных проволок диаметром не менее 0,3 мм, соединенным с основным кабелем перемычкой. Допустимая растягивающая нагрузка - не более 800 Н. См. технические требования</t>
  </si>
  <si>
    <t>Кабель с полиэтиленовой изоляцией двух токопроводящих жил диаметром 0,64±0,01 мм, скрученных в пару в монолитной оболочке из свето и термостабилизированного полиэтилена или другого полимера с аналогичными свойствами, с внешним грузонесущим элементом, скрученным из семи стальных оцинкованных проволок диаметром не менее 0,3 мм, соединенным с основным кабелем перемычкой. Допустимая растягивающая нагрузка - не более  800 Н. См. технические требования</t>
  </si>
  <si>
    <t>Кабель с полиэтиленовой изоляцией четырех токопроводящих жил диаметром 0,64±0,01 мм,  скрученных в пары, пары укладываются  параллельно в монолитной оболочке из свето и термостабилизированного полиэтилена или другого полимера с аналогичными свойствами. См. технические требования</t>
  </si>
  <si>
    <t>Кабель с полиэтиленовой изоляцией четырех токопроводящих жил диаметром 0,52±0,01 мм,  скрученных в пары, пары укладываются  параллельно в монолитной оболочке из свето и термостабилизированного полиэтилена или другого полимера с аналогичными свойствами. См. технические требования. См. технические требования</t>
  </si>
  <si>
    <t>Наименование товара поставщика</t>
  </si>
  <si>
    <t xml:space="preserve"> 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</si>
  <si>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</si>
  <si>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 xml:space="preserve">Начальник отдела эксплуатации сетей  Шиц Дмитрий Васильевич, тел.  +7 (347) 221 - 55-97, эл. Почта d.shic@bashtel.ru </t>
  </si>
  <si>
    <t xml:space="preserve">Ведущий инженер отдела эксплуатации сетей Мухамадеев Алексей Викторович, тел.  +7 (347) 221 - 55-87, эл. Почта MuhamadeevAV@bashtel.ru </t>
  </si>
  <si>
    <t>Уфа, Каспийская д14</t>
  </si>
  <si>
    <t>Приложение 1.2</t>
  </si>
  <si>
    <t>ПРОВОД типа ПКСВ 2*0,5</t>
  </si>
  <si>
    <t>КАБЕЛЬ типа ТЦПМПТ 1X2X0,52</t>
  </si>
  <si>
    <t>КАБЕЛЬ типа ТЦПМПТ 1X2X0,64</t>
  </si>
  <si>
    <t>КАБЕЛЬ типа ТЦПМППТ 2X2X0,64</t>
  </si>
  <si>
    <t>КАБЕЛЬ типа ТЦПМППТ 2X2X0,52</t>
  </si>
  <si>
    <t>КАБЕЛЬ типа ТЦППТВ  4*2*0,52</t>
  </si>
  <si>
    <t>Кабель с полиэтиленовой изоляцией восьмитокопроводящих жил диаметром 0,52±0,01 мм, скрученных в пары с шагами, не равными и не кратными друг другу, пары скручены в сердечник однонаправленной скруткой в оболочке из свето и термостабилизированного полиэтилена или другого полимера с аналогичными свойствами, с водоблокирующим элементом (нить или лента) не менее четырех, допускается применения меньшего числа нитей при условии применения поясной водоблокирующей ленты. См. технические требования</t>
  </si>
  <si>
    <t xml:space="preserve">1 квартал - до 31 марта, 2 квартал - до 15 апреля, 3 квартал до 22 июля, 4 квартал - до 21 октября 2016 года. </t>
  </si>
  <si>
    <t>Предельная сумма лота составляет: 59 576 282,12 руб. с НДС.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</si>
</sst>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Font="1" applyBorder="1"/>
    <xf numFmtId="0" fontId="0" fillId="0" borderId="1" xfId="0" applyFill="1" applyBorder="1" applyAlignment="1">
      <alignment vertical="top"/>
    </xf>
    <xf numFmtId="4" fontId="0" fillId="0" borderId="5" xfId="0" applyNumberFormat="1" applyBorder="1" applyAlignment="1">
      <alignment horizontal="right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/>
    <xf numFmtId="2" fontId="0" fillId="2" borderId="1" xfId="0" applyNumberFormat="1" applyFill="1" applyBorder="1" applyAlignment="1">
      <alignment vertical="top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0" xfId="0" applyFont="1"/>
    <xf numFmtId="0" fontId="0" fillId="0" borderId="9" xfId="0" applyBorder="1"/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D28"/>
  <sheetViews>
    <sheetView tabSelected="1" view="pageBreakPreview" topLeftCell="A7" zoomScale="60" zoomScaleNormal="70" workbookViewId="0">
      <selection activeCell="B15" sqref="B15:P15"/>
    </sheetView>
  </sheetViews>
  <sheetFormatPr defaultRowHeight="15" x14ac:dyDescent="0.25"/>
  <cols>
    <col min="1" max="1" width="0.85546875" customWidth="1"/>
    <col min="2" max="2" width="10.85546875" customWidth="1"/>
    <col min="3" max="3" width="8.42578125" style="9" customWidth="1"/>
    <col min="4" max="4" width="15.85546875" customWidth="1"/>
    <col min="5" max="5" width="17.85546875" style="9" customWidth="1"/>
    <col min="6" max="6" width="79.7109375" customWidth="1"/>
    <col min="11" max="11" width="9.140625" style="6"/>
    <col min="12" max="12" width="16" customWidth="1"/>
    <col min="13" max="13" width="19.5703125" style="7" customWidth="1"/>
    <col min="14" max="14" width="17.42578125" style="7" customWidth="1"/>
    <col min="15" max="15" width="18.28515625" style="8" customWidth="1"/>
    <col min="16" max="16" width="20.28515625" customWidth="1"/>
    <col min="17" max="17" width="3.28515625" customWidth="1"/>
    <col min="19" max="21" width="0" hidden="1" customWidth="1"/>
    <col min="22" max="22" width="13" hidden="1" customWidth="1"/>
    <col min="23" max="23" width="17.140625" hidden="1" customWidth="1"/>
    <col min="24" max="24" width="0" hidden="1" customWidth="1"/>
    <col min="26" max="29" width="9.140625" style="9"/>
  </cols>
  <sheetData>
    <row r="1" spans="1:30" x14ac:dyDescent="0.25">
      <c r="P1" s="18" t="s">
        <v>59</v>
      </c>
    </row>
    <row r="2" spans="1:30" x14ac:dyDescent="0.25">
      <c r="B2" s="49" t="s">
        <v>10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30" x14ac:dyDescent="0.25">
      <c r="B3" t="s">
        <v>47</v>
      </c>
      <c r="C3" s="9" t="s">
        <v>26</v>
      </c>
      <c r="D3" s="22"/>
      <c r="E3" s="22"/>
      <c r="F3" s="21" t="s">
        <v>32</v>
      </c>
      <c r="H3" s="21"/>
      <c r="P3" s="18"/>
      <c r="Q3" s="3"/>
    </row>
    <row r="4" spans="1:30" s="10" customFormat="1" x14ac:dyDescent="0.25">
      <c r="B4" s="50" t="s">
        <v>0</v>
      </c>
      <c r="C4" s="47" t="s">
        <v>22</v>
      </c>
      <c r="D4" s="50" t="s">
        <v>12</v>
      </c>
      <c r="E4" s="47" t="s">
        <v>53</v>
      </c>
      <c r="F4" s="50" t="s">
        <v>1</v>
      </c>
      <c r="G4" s="50" t="s">
        <v>11</v>
      </c>
      <c r="H4" s="52" t="s">
        <v>13</v>
      </c>
      <c r="I4" s="52"/>
      <c r="J4" s="52"/>
      <c r="K4" s="52"/>
      <c r="L4" s="52"/>
      <c r="M4" s="55" t="s">
        <v>46</v>
      </c>
      <c r="N4" s="53" t="s">
        <v>54</v>
      </c>
      <c r="O4" s="51" t="s">
        <v>55</v>
      </c>
      <c r="P4" s="50" t="s">
        <v>2</v>
      </c>
      <c r="Q4" s="11"/>
    </row>
    <row r="5" spans="1:30" s="12" customFormat="1" ht="64.5" customHeight="1" x14ac:dyDescent="0.25">
      <c r="B5" s="50"/>
      <c r="C5" s="48"/>
      <c r="D5" s="50"/>
      <c r="E5" s="48"/>
      <c r="F5" s="50"/>
      <c r="G5" s="50"/>
      <c r="H5" s="45" t="s">
        <v>14</v>
      </c>
      <c r="I5" s="45" t="s">
        <v>15</v>
      </c>
      <c r="J5" s="45" t="s">
        <v>16</v>
      </c>
      <c r="K5" s="45" t="s">
        <v>17</v>
      </c>
      <c r="L5" s="45" t="s">
        <v>18</v>
      </c>
      <c r="M5" s="56"/>
      <c r="N5" s="54"/>
      <c r="O5" s="51"/>
      <c r="P5" s="50"/>
      <c r="S5" s="29" t="s">
        <v>44</v>
      </c>
      <c r="T5" s="29" t="s">
        <v>43</v>
      </c>
      <c r="U5" s="30" t="s">
        <v>42</v>
      </c>
      <c r="V5" s="34" t="s">
        <v>45</v>
      </c>
      <c r="W5" s="29"/>
    </row>
    <row r="6" spans="1:30" s="10" customFormat="1" x14ac:dyDescent="0.25">
      <c r="B6" s="13">
        <v>1</v>
      </c>
      <c r="C6" s="23">
        <v>2</v>
      </c>
      <c r="D6" s="13">
        <v>3</v>
      </c>
      <c r="E6" s="24">
        <v>4</v>
      </c>
      <c r="F6" s="13">
        <v>5</v>
      </c>
      <c r="G6" s="13">
        <v>6</v>
      </c>
      <c r="H6" s="13">
        <v>7</v>
      </c>
      <c r="I6" s="13">
        <v>8</v>
      </c>
      <c r="J6" s="13">
        <v>9</v>
      </c>
      <c r="K6" s="13">
        <v>10</v>
      </c>
      <c r="L6" s="13">
        <v>11</v>
      </c>
      <c r="M6" s="13">
        <v>12</v>
      </c>
      <c r="N6" s="13">
        <v>13</v>
      </c>
      <c r="O6" s="13">
        <v>14</v>
      </c>
      <c r="P6" s="13">
        <v>15</v>
      </c>
      <c r="S6" s="31"/>
      <c r="T6" s="31"/>
      <c r="U6" s="31"/>
      <c r="V6" s="35"/>
      <c r="W6" s="31"/>
    </row>
    <row r="7" spans="1:30" ht="105.6" customHeight="1" x14ac:dyDescent="0.25">
      <c r="A7" s="9"/>
      <c r="B7" s="5">
        <f t="shared" ref="B7:B12" si="0">ROW()-6</f>
        <v>1</v>
      </c>
      <c r="C7" s="5" t="s">
        <v>34</v>
      </c>
      <c r="D7" s="1" t="s">
        <v>65</v>
      </c>
      <c r="E7" s="1"/>
      <c r="F7" s="1" t="s">
        <v>66</v>
      </c>
      <c r="G7" s="41" t="s">
        <v>35</v>
      </c>
      <c r="H7" s="42">
        <v>200</v>
      </c>
      <c r="I7" s="42">
        <v>290</v>
      </c>
      <c r="J7" s="42">
        <v>160</v>
      </c>
      <c r="K7" s="42">
        <v>100</v>
      </c>
      <c r="L7" s="42">
        <f>SUM(H7:K7)</f>
        <v>750</v>
      </c>
      <c r="M7" s="43">
        <v>22678.12</v>
      </c>
      <c r="N7" s="43">
        <f>M7*L7</f>
        <v>17008590</v>
      </c>
      <c r="O7" s="43">
        <f>1.18*N7</f>
        <v>20070136.199999999</v>
      </c>
      <c r="P7" s="44" t="s">
        <v>58</v>
      </c>
      <c r="Q7" s="9"/>
      <c r="R7" s="9"/>
      <c r="S7" s="4">
        <v>9.6999999999999993</v>
      </c>
      <c r="T7" s="4">
        <v>927.1</v>
      </c>
      <c r="U7" s="4">
        <v>917.4</v>
      </c>
      <c r="V7" s="36">
        <f>T7-L7-S7</f>
        <v>167.40000000000003</v>
      </c>
      <c r="W7" s="4">
        <f>S7*M7</f>
        <v>219977.76399999997</v>
      </c>
      <c r="X7" s="9"/>
      <c r="Y7" s="9"/>
      <c r="AD7" s="9"/>
    </row>
    <row r="8" spans="1:30" s="9" customFormat="1" ht="65.25" customHeight="1" x14ac:dyDescent="0.25">
      <c r="B8" s="5">
        <f t="shared" si="0"/>
        <v>2</v>
      </c>
      <c r="C8" s="5" t="s">
        <v>36</v>
      </c>
      <c r="D8" s="1" t="s">
        <v>60</v>
      </c>
      <c r="E8" s="1"/>
      <c r="F8" s="1" t="s">
        <v>48</v>
      </c>
      <c r="G8" s="41" t="s">
        <v>35</v>
      </c>
      <c r="H8" s="42">
        <v>60</v>
      </c>
      <c r="I8" s="42">
        <v>40</v>
      </c>
      <c r="J8" s="42">
        <v>40</v>
      </c>
      <c r="K8" s="42">
        <v>20</v>
      </c>
      <c r="L8" s="42">
        <f>SUM(H8:K8)</f>
        <v>160</v>
      </c>
      <c r="M8" s="43">
        <v>3324.81</v>
      </c>
      <c r="N8" s="43">
        <f t="shared" ref="N8:N12" si="1">M8*L8</f>
        <v>531969.6</v>
      </c>
      <c r="O8" s="43">
        <f t="shared" ref="O8:O12" si="2">1.18*N8</f>
        <v>627724.12799999991</v>
      </c>
      <c r="P8" s="44" t="s">
        <v>58</v>
      </c>
      <c r="S8" s="4">
        <v>0</v>
      </c>
      <c r="T8" s="4">
        <v>196.5</v>
      </c>
      <c r="U8" s="4">
        <v>196.5</v>
      </c>
      <c r="V8" s="36">
        <f t="shared" ref="V8:V12" si="3">T8-L8-S8</f>
        <v>36.5</v>
      </c>
      <c r="W8" s="4">
        <f t="shared" ref="W8:W12" si="4">S8*M8</f>
        <v>0</v>
      </c>
    </row>
    <row r="9" spans="1:30" ht="108" customHeight="1" x14ac:dyDescent="0.25">
      <c r="A9" s="9"/>
      <c r="B9" s="5">
        <f t="shared" si="0"/>
        <v>3</v>
      </c>
      <c r="C9" s="5" t="s">
        <v>37</v>
      </c>
      <c r="D9" s="1" t="s">
        <v>61</v>
      </c>
      <c r="E9" s="1"/>
      <c r="F9" s="1" t="s">
        <v>49</v>
      </c>
      <c r="G9" s="41" t="s">
        <v>35</v>
      </c>
      <c r="H9" s="42">
        <v>1000</v>
      </c>
      <c r="I9" s="42">
        <v>1000</v>
      </c>
      <c r="J9" s="42">
        <v>950</v>
      </c>
      <c r="K9" s="42">
        <v>700</v>
      </c>
      <c r="L9" s="42">
        <f>SUM(H9:K9)</f>
        <v>3650</v>
      </c>
      <c r="M9" s="43">
        <v>5945.78</v>
      </c>
      <c r="N9" s="43">
        <f t="shared" si="1"/>
        <v>21702097</v>
      </c>
      <c r="O9" s="43">
        <f t="shared" si="2"/>
        <v>25608474.459999997</v>
      </c>
      <c r="P9" s="44" t="s">
        <v>58</v>
      </c>
      <c r="Q9" s="9"/>
      <c r="R9" s="9"/>
      <c r="S9" s="4">
        <v>105.55</v>
      </c>
      <c r="T9" s="4">
        <v>4543.9799999999996</v>
      </c>
      <c r="U9" s="4">
        <v>4438.4299999999994</v>
      </c>
      <c r="V9" s="36">
        <f t="shared" si="3"/>
        <v>788.42999999999961</v>
      </c>
      <c r="W9" s="4">
        <f t="shared" si="4"/>
        <v>627577.07899999991</v>
      </c>
      <c r="X9" s="9"/>
      <c r="Y9" s="9"/>
      <c r="AD9" s="9"/>
    </row>
    <row r="10" spans="1:30" ht="116.25" customHeight="1" x14ac:dyDescent="0.25">
      <c r="A10" s="9"/>
      <c r="B10" s="5">
        <f t="shared" si="0"/>
        <v>4</v>
      </c>
      <c r="C10" s="5" t="s">
        <v>38</v>
      </c>
      <c r="D10" s="1" t="s">
        <v>62</v>
      </c>
      <c r="E10" s="1"/>
      <c r="F10" s="37" t="s">
        <v>50</v>
      </c>
      <c r="G10" s="41" t="s">
        <v>35</v>
      </c>
      <c r="H10" s="42">
        <v>10</v>
      </c>
      <c r="I10" s="42">
        <v>1.5</v>
      </c>
      <c r="J10" s="42">
        <v>1</v>
      </c>
      <c r="K10" s="42">
        <v>0</v>
      </c>
      <c r="L10" s="42">
        <f t="shared" ref="L10:L12" si="5">SUM(H10:K10)</f>
        <v>12.5</v>
      </c>
      <c r="M10" s="43">
        <v>7652.43</v>
      </c>
      <c r="N10" s="43">
        <f t="shared" si="1"/>
        <v>95655.375</v>
      </c>
      <c r="O10" s="43">
        <f t="shared" si="2"/>
        <v>112873.3425</v>
      </c>
      <c r="P10" s="44" t="s">
        <v>58</v>
      </c>
      <c r="Q10" s="9"/>
      <c r="R10" s="9"/>
      <c r="S10" s="4">
        <v>0</v>
      </c>
      <c r="T10" s="4">
        <v>12.5</v>
      </c>
      <c r="U10" s="4">
        <v>12.5</v>
      </c>
      <c r="V10" s="36">
        <f t="shared" si="3"/>
        <v>0</v>
      </c>
      <c r="W10" s="4">
        <f t="shared" si="4"/>
        <v>0</v>
      </c>
      <c r="X10" s="9"/>
      <c r="Y10" s="9"/>
      <c r="AD10" s="9"/>
    </row>
    <row r="11" spans="1:30" ht="69" customHeight="1" x14ac:dyDescent="0.25">
      <c r="A11" s="9"/>
      <c r="B11" s="5">
        <f t="shared" si="0"/>
        <v>5</v>
      </c>
      <c r="C11" s="5" t="s">
        <v>39</v>
      </c>
      <c r="D11" s="1" t="s">
        <v>63</v>
      </c>
      <c r="E11" s="1"/>
      <c r="F11" s="38" t="s">
        <v>51</v>
      </c>
      <c r="G11" s="41" t="s">
        <v>35</v>
      </c>
      <c r="H11" s="42">
        <v>21.3</v>
      </c>
      <c r="I11" s="42">
        <v>1</v>
      </c>
      <c r="J11" s="42">
        <v>1</v>
      </c>
      <c r="K11" s="42">
        <v>0</v>
      </c>
      <c r="L11" s="42">
        <f t="shared" si="5"/>
        <v>23.3</v>
      </c>
      <c r="M11" s="43">
        <v>14565.91</v>
      </c>
      <c r="N11" s="43">
        <f t="shared" si="1"/>
        <v>339385.70299999998</v>
      </c>
      <c r="O11" s="43">
        <f t="shared" si="2"/>
        <v>400475.12953999994</v>
      </c>
      <c r="P11" s="44" t="s">
        <v>58</v>
      </c>
      <c r="Q11" s="9"/>
      <c r="R11" s="9"/>
      <c r="S11" s="4">
        <v>0</v>
      </c>
      <c r="T11" s="4">
        <v>23.3</v>
      </c>
      <c r="U11" s="4">
        <v>23.3</v>
      </c>
      <c r="V11" s="36">
        <f t="shared" si="3"/>
        <v>0</v>
      </c>
      <c r="W11" s="4">
        <f t="shared" si="4"/>
        <v>0</v>
      </c>
      <c r="X11" s="9"/>
      <c r="Y11" s="9"/>
      <c r="AD11" s="9"/>
    </row>
    <row r="12" spans="1:30" ht="78.75" customHeight="1" x14ac:dyDescent="0.25">
      <c r="A12" s="9"/>
      <c r="B12" s="5">
        <f t="shared" si="0"/>
        <v>6</v>
      </c>
      <c r="C12" s="5" t="s">
        <v>40</v>
      </c>
      <c r="D12" s="1" t="s">
        <v>64</v>
      </c>
      <c r="E12" s="1"/>
      <c r="F12" s="37" t="s">
        <v>52</v>
      </c>
      <c r="G12" s="41" t="s">
        <v>35</v>
      </c>
      <c r="H12" s="42">
        <v>270</v>
      </c>
      <c r="I12" s="42">
        <v>280</v>
      </c>
      <c r="J12" s="42">
        <v>200</v>
      </c>
      <c r="K12" s="42">
        <v>200</v>
      </c>
      <c r="L12" s="42">
        <f t="shared" si="5"/>
        <v>950</v>
      </c>
      <c r="M12" s="43">
        <v>11379.66</v>
      </c>
      <c r="N12" s="43">
        <f t="shared" si="1"/>
        <v>10810677</v>
      </c>
      <c r="O12" s="43">
        <f t="shared" si="2"/>
        <v>12756598.859999999</v>
      </c>
      <c r="P12" s="44" t="s">
        <v>58</v>
      </c>
      <c r="Q12" s="9"/>
      <c r="R12" s="9"/>
      <c r="S12" s="4">
        <v>5.2</v>
      </c>
      <c r="T12" s="4">
        <v>1088.1500000000001</v>
      </c>
      <c r="U12" s="4">
        <v>1082.95</v>
      </c>
      <c r="V12" s="36">
        <f t="shared" si="3"/>
        <v>132.9500000000001</v>
      </c>
      <c r="W12" s="4">
        <f t="shared" si="4"/>
        <v>59174.232000000004</v>
      </c>
      <c r="X12" s="9"/>
      <c r="Y12" s="9"/>
      <c r="AD12" s="9"/>
    </row>
    <row r="13" spans="1:30" ht="20.25" customHeight="1" x14ac:dyDescent="0.25">
      <c r="A13" s="9"/>
      <c r="B13" s="15"/>
      <c r="C13" s="17"/>
      <c r="D13" s="16"/>
      <c r="E13" s="16"/>
      <c r="F13" s="16"/>
      <c r="G13" s="17"/>
      <c r="H13" s="17"/>
      <c r="I13" s="17"/>
      <c r="J13" s="17"/>
      <c r="K13" s="17"/>
      <c r="L13" s="17"/>
      <c r="M13" s="19"/>
      <c r="N13" s="20">
        <f>SUM($N$7:$N$12)</f>
        <v>50488374.678000003</v>
      </c>
      <c r="O13" s="20">
        <f>SUM(O7:O12)</f>
        <v>59576282.120039992</v>
      </c>
      <c r="P13" s="2"/>
      <c r="Q13" s="9"/>
      <c r="R13" s="9"/>
      <c r="S13" s="9"/>
      <c r="T13" s="9"/>
      <c r="U13" s="9"/>
      <c r="V13" s="9"/>
      <c r="W13" s="32">
        <f>SUM(W7:W12)</f>
        <v>906729.07499999984</v>
      </c>
      <c r="X13" s="9"/>
      <c r="Y13" s="9"/>
      <c r="AD13" s="9"/>
    </row>
    <row r="14" spans="1:30" s="9" customFormat="1" x14ac:dyDescent="0.25">
      <c r="B14" s="40"/>
      <c r="C14" s="14"/>
      <c r="D14" s="2"/>
      <c r="E14" s="2"/>
      <c r="F14" s="2"/>
      <c r="G14" s="14"/>
      <c r="H14" s="14"/>
      <c r="I14" s="14"/>
      <c r="J14" s="14"/>
      <c r="K14" s="14"/>
      <c r="L14" s="14"/>
      <c r="M14" s="14"/>
      <c r="N14" s="14" t="s">
        <v>19</v>
      </c>
      <c r="O14" s="33">
        <f>O13-N13</f>
        <v>9087907.4420399889</v>
      </c>
      <c r="P14" s="2"/>
    </row>
    <row r="15" spans="1:30" s="9" customFormat="1" x14ac:dyDescent="0.25">
      <c r="B15" s="46" t="s">
        <v>68</v>
      </c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</row>
    <row r="16" spans="1:30" x14ac:dyDescent="0.25">
      <c r="B16" s="46" t="s">
        <v>3</v>
      </c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</row>
    <row r="17" spans="1:30" ht="19.5" customHeight="1" x14ac:dyDescent="0.25">
      <c r="B17" s="57" t="s">
        <v>4</v>
      </c>
      <c r="C17" s="57"/>
      <c r="D17" s="57"/>
      <c r="E17" s="58" t="s">
        <v>67</v>
      </c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60"/>
    </row>
    <row r="18" spans="1:30" s="9" customFormat="1" ht="13.9" customHeight="1" x14ac:dyDescent="0.25">
      <c r="A18"/>
      <c r="B18" s="57" t="s">
        <v>5</v>
      </c>
      <c r="C18" s="57"/>
      <c r="D18" s="57"/>
      <c r="E18" s="61" t="s">
        <v>9</v>
      </c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3"/>
      <c r="Q18" s="2"/>
      <c r="R18" s="2"/>
      <c r="S18" s="2"/>
      <c r="T18" s="2"/>
      <c r="U18" s="2"/>
      <c r="V18"/>
      <c r="W18"/>
      <c r="X18"/>
      <c r="Y18"/>
      <c r="AD18"/>
    </row>
    <row r="19" spans="1:30" ht="15" customHeight="1" x14ac:dyDescent="0.25">
      <c r="A19" s="9"/>
      <c r="B19" s="57" t="s">
        <v>6</v>
      </c>
      <c r="C19" s="57"/>
      <c r="D19" s="57"/>
      <c r="E19" s="58" t="s">
        <v>41</v>
      </c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9"/>
    </row>
    <row r="20" spans="1:30" s="9" customFormat="1" x14ac:dyDescent="0.25">
      <c r="B20" s="64" t="s">
        <v>21</v>
      </c>
      <c r="C20" s="65"/>
      <c r="D20" s="66"/>
      <c r="E20" s="58" t="s">
        <v>20</v>
      </c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60"/>
      <c r="R20"/>
      <c r="S20"/>
      <c r="T20"/>
      <c r="U20"/>
      <c r="V20"/>
      <c r="W20"/>
      <c r="X20"/>
      <c r="Y20"/>
      <c r="AD20"/>
    </row>
    <row r="21" spans="1:30" x14ac:dyDescent="0.25">
      <c r="B21" s="57" t="s">
        <v>7</v>
      </c>
      <c r="C21" s="57"/>
      <c r="D21" s="57"/>
      <c r="E21" s="58" t="s">
        <v>56</v>
      </c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60"/>
      <c r="R21" s="9"/>
      <c r="S21" s="9"/>
      <c r="T21" s="9"/>
      <c r="U21" s="9"/>
      <c r="V21" s="9"/>
      <c r="W21" s="9"/>
      <c r="X21" s="9"/>
      <c r="Y21" s="9"/>
      <c r="AD21" s="9"/>
    </row>
    <row r="22" spans="1:30" x14ac:dyDescent="0.25">
      <c r="B22" s="57" t="s">
        <v>8</v>
      </c>
      <c r="C22" s="57"/>
      <c r="D22" s="57"/>
      <c r="E22" s="58" t="s">
        <v>57</v>
      </c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60"/>
    </row>
    <row r="23" spans="1:30" x14ac:dyDescent="0.25">
      <c r="A23" s="9"/>
      <c r="B23" s="25"/>
      <c r="C23" s="25"/>
      <c r="D23" s="25"/>
      <c r="E23" s="25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9"/>
    </row>
    <row r="24" spans="1:30" x14ac:dyDescent="0.25">
      <c r="B24" s="9"/>
      <c r="R24" s="9"/>
      <c r="S24" s="9"/>
      <c r="T24" s="9"/>
      <c r="U24" s="9"/>
      <c r="V24" s="9"/>
      <c r="W24" s="9"/>
      <c r="X24" s="9"/>
      <c r="Y24" s="9"/>
      <c r="AD24" s="9"/>
    </row>
    <row r="25" spans="1:30" ht="15.75" x14ac:dyDescent="0.25">
      <c r="A25" s="9"/>
      <c r="B25" s="9"/>
      <c r="D25" s="9"/>
      <c r="F25" s="39"/>
      <c r="G25" s="39"/>
      <c r="H25" s="39"/>
      <c r="I25" s="39"/>
      <c r="J25" s="39"/>
      <c r="K25" s="39"/>
      <c r="L25" s="39"/>
      <c r="M25" s="9"/>
      <c r="N25" s="9"/>
      <c r="O25" s="9"/>
      <c r="P25" s="9"/>
      <c r="Q25" s="9"/>
    </row>
    <row r="26" spans="1:30" ht="15.75" x14ac:dyDescent="0.25">
      <c r="F26" s="39"/>
      <c r="G26" s="39"/>
      <c r="H26" s="39"/>
      <c r="I26" s="39"/>
      <c r="J26" s="39"/>
      <c r="K26" s="39"/>
      <c r="L26" s="39"/>
    </row>
    <row r="28" spans="1:30" x14ac:dyDescent="0.25">
      <c r="F28" s="9"/>
    </row>
  </sheetData>
  <mergeCells count="26">
    <mergeCell ref="B21:D21"/>
    <mergeCell ref="B22:D22"/>
    <mergeCell ref="B17:D17"/>
    <mergeCell ref="B16:P16"/>
    <mergeCell ref="B18:D18"/>
    <mergeCell ref="E21:P21"/>
    <mergeCell ref="E22:P22"/>
    <mergeCell ref="E17:P17"/>
    <mergeCell ref="E18:P18"/>
    <mergeCell ref="E20:P20"/>
    <mergeCell ref="B20:D20"/>
    <mergeCell ref="B19:D19"/>
    <mergeCell ref="E19:P19"/>
    <mergeCell ref="B15:P15"/>
    <mergeCell ref="E4:E5"/>
    <mergeCell ref="B2:P2"/>
    <mergeCell ref="B4:B5"/>
    <mergeCell ref="D4:D5"/>
    <mergeCell ref="O4:O5"/>
    <mergeCell ref="P4:P5"/>
    <mergeCell ref="F4:F5"/>
    <mergeCell ref="G4:G5"/>
    <mergeCell ref="H4:L4"/>
    <mergeCell ref="C4:C5"/>
    <mergeCell ref="N4:N5"/>
    <mergeCell ref="M4:M5"/>
  </mergeCells>
  <pageMargins left="0.78740157480314965" right="0.39370078740157483" top="0.78740157480314965" bottom="0.39370078740157483" header="0.31496062992125984" footer="0.31496062992125984"/>
  <pageSetup paperSize="9" scale="49" orientation="landscape" r:id="rId1"/>
  <headerFooter>
    <oddFooter>&amp;C&amp;P</oddFooter>
  </headerFooter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7" t="s">
        <v>23</v>
      </c>
      <c r="B5" t="e">
        <f>XLR_ERRNAME</f>
        <v>#NAME?</v>
      </c>
    </row>
    <row r="6" spans="1:19" x14ac:dyDescent="0.25">
      <c r="A6" t="s">
        <v>24</v>
      </c>
      <c r="B6">
        <v>12136</v>
      </c>
      <c r="C6" s="28" t="s">
        <v>25</v>
      </c>
      <c r="D6">
        <v>7145</v>
      </c>
      <c r="E6" s="28" t="s">
        <v>26</v>
      </c>
      <c r="F6" s="28" t="s">
        <v>27</v>
      </c>
      <c r="G6" s="28" t="s">
        <v>28</v>
      </c>
      <c r="H6" s="28" t="s">
        <v>28</v>
      </c>
      <c r="I6" s="28" t="s">
        <v>28</v>
      </c>
      <c r="J6" s="28" t="s">
        <v>26</v>
      </c>
      <c r="K6" s="28" t="s">
        <v>29</v>
      </c>
      <c r="L6" s="28" t="s">
        <v>30</v>
      </c>
      <c r="M6" s="28" t="s">
        <v>31</v>
      </c>
      <c r="N6" s="28" t="s">
        <v>28</v>
      </c>
      <c r="O6">
        <v>1507925</v>
      </c>
      <c r="P6" s="28" t="s">
        <v>32</v>
      </c>
      <c r="Q6">
        <v>0</v>
      </c>
      <c r="R6" s="28" t="s">
        <v>28</v>
      </c>
      <c r="S6" s="28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Query1</vt:lpstr>
      <vt:lpstr>Query3</vt:lpstr>
      <vt:lpstr>Лист1!Область_печати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Ахметзянова Анна Геннадьевна</cp:lastModifiedBy>
  <cp:lastPrinted>2016-01-19T11:58:28Z</cp:lastPrinted>
  <dcterms:created xsi:type="dcterms:W3CDTF">2013-12-19T08:11:42Z</dcterms:created>
  <dcterms:modified xsi:type="dcterms:W3CDTF">2016-02-18T07:21:31Z</dcterms:modified>
</cp:coreProperties>
</file>